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Abstract" sheetId="1" r:id="rId1"/>
    <sheet name="Chainage-wise" sheetId="2" r:id="rId2"/>
    <sheet name="Mass haul" sheetId="3" r:id="rId3"/>
  </sheets>
  <calcPr fullPrecision="1" calcId="125725"/>
</workbook>
</file>

<file path=xl/sharedStrings.xml><?xml version="1.0" encoding="utf-8"?>
<sst xmlns="http://schemas.openxmlformats.org/spreadsheetml/2006/main" uniqueCount="61" count="136">
  <si>
    <t>Volume Abstract · Chainage-wise statement: earthwork</t>
  </si>
  <si>
    <t>Project: Stripping, bund with 3:1 river side and 2:1 country side, moorum top and cut-off trench</t>
  </si>
  <si>
    <t>Route: Bund · 2/000–2/500 · 500 m counted</t>
  </si>
  <si>
    <t>Method: Average end area (quantities are formulas)</t>
  </si>
  <si>
    <t>Nothing left out</t>
  </si>
  <si>
    <t>Review</t>
  </si>
  <si>
    <t>Chainage</t>
  </si>
  <si>
    <t>Distance m</t>
  </si>
  <si>
    <t>Cutting area m²</t>
  </si>
  <si>
    <t>Filling area m²</t>
  </si>
  <si>
    <t>Mean cutting m²</t>
  </si>
  <si>
    <t>Mean filling m²</t>
  </si>
  <si>
    <t>Cutting m³</t>
  </si>
  <si>
    <t>Filling m³</t>
  </si>
  <si>
    <t>Cutting to date m³</t>
  </si>
  <si>
    <t>Filling to date m³</t>
  </si>
  <si>
    <t>Mass ordinate m³</t>
  </si>
  <si>
    <t>Remark</t>
  </si>
  <si>
    <t>✓</t>
  </si>
  <si>
    <t>2/000</t>
  </si>
  <si>
    <t>2/025</t>
  </si>
  <si>
    <t>○</t>
  </si>
  <si>
    <t>2/050</t>
  </si>
  <si>
    <t>Not reviewed yet</t>
  </si>
  <si>
    <t>2/075</t>
  </si>
  <si>
    <t>2/100</t>
  </si>
  <si>
    <t>2/125</t>
  </si>
  <si>
    <t>2/150</t>
  </si>
  <si>
    <t>2/175</t>
  </si>
  <si>
    <t>2/200</t>
  </si>
  <si>
    <t>2/225</t>
  </si>
  <si>
    <t>2/250</t>
  </si>
  <si>
    <t>2/275</t>
  </si>
  <si>
    <t>2/300</t>
  </si>
  <si>
    <t>2/325</t>
  </si>
  <si>
    <t>2/350</t>
  </si>
  <si>
    <t>2/375</t>
  </si>
  <si>
    <t>2/400</t>
  </si>
  <si>
    <t>2/425</t>
  </si>
  <si>
    <t>2/450</t>
  </si>
  <si>
    <t>2/475</t>
  </si>
  <si>
    <t>2/500</t>
  </si>
  <si>
    <t>Total</t>
  </si>
  <si>
    <t>Volume Abstract · abstract of quantities</t>
  </si>
  <si>
    <t>No.</t>
  </si>
  <si>
    <t>Item</t>
  </si>
  <si>
    <t>Unit</t>
  </si>
  <si>
    <t>Gross m³</t>
  </si>
  <si>
    <t>Factor</t>
  </si>
  <si>
    <t>Net m³</t>
  </si>
  <si>
    <t>Statement</t>
  </si>
  <si>
    <t>Earthwork</t>
  </si>
  <si>
    <t>Earthwork in cutting</t>
  </si>
  <si>
    <t>m³</t>
  </si>
  <si>
    <t>2/000–2/500</t>
  </si>
  <si>
    <t>Chainage-wise →</t>
  </si>
  <si>
    <t>Earthwork in embankment</t>
  </si>
  <si>
    <t>Balance</t>
  </si>
  <si>
    <t>Cut used in embankment</t>
  </si>
  <si>
    <t>Volume Abstract · mass haul</t>
  </si>
  <si>
    <t>Chainage m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</si>
</sst>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0.000"/>
  </numFmts>
  <fonts count="11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sz val="10"/>
      <color rgb="FF1D7F5E"/>
      <name val="Tahoma"/>
      <charset val="0"/>
    </font>
    <font>
      <sz val="10"/>
      <color rgb="FF808080"/>
      <name val="Tahoma"/>
      <charset val="0"/>
    </font>
    <font>
      <u val="single"/>
      <sz val="10"/>
      <name val="Tahoma"/>
      <charset val="0"/>
    </font>
    <font>
      <u val="single"/>
      <sz val="10"/>
      <color rgb="000563C1"/>
      <name val="Tahoma"/>
      <charset val="0"/>
    </font>
    <font>
      <u val="single"/>
      <sz val="10"/>
      <color indexed="4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thin">
        <color indexed="64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57">
    <xf numFmtId="0" fontId="0" fillId="0" borderId="0"/>
    <xf numFmtId="0" fontId="1" fillId="0" borderId="1" applyAlignment="0" applyBorder="0" applyNumberFormat="0" applyFill="0" applyProtection="0"/>
    <xf numFmtId="0" fontId="1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43" fontId="1" fillId="0" borderId="1" applyAlignment="0" applyBorder="0" applyFont="0" applyFill="0" applyProtection="0"/>
    <xf numFmtId="41" fontId="1" fillId="0" borderId="1" applyAlignment="0" applyBorder="0" applyFont="0" applyFill="0" applyProtection="0"/>
    <xf numFmtId="44" fontId="1" fillId="0" borderId="1" applyAlignment="0" applyBorder="0" applyFont="0" applyFill="0" applyProtection="0"/>
    <xf numFmtId="42" fontId="1" fillId="0" borderId="1" applyAlignment="0" applyBorder="0" applyFont="0" applyFill="0" applyProtection="0"/>
    <xf numFmtId="9" fontId="1" fillId="0" borderId="1" applyAlignment="0" applyBorder="0" applyFont="0" applyFill="0" applyProtection="0"/>
    <xf numFmtId="0" fontId="9" fillId="0" borderId="1" applyAlignment="0" applyBorder="0" applyNumberFormat="0" applyFill="0" applyProtection="0"/>
  </cellStyleXfs>
  <cellXfs>
    <xf numFmtId="0" fontId="0" fillId="0" borderId="0" xfId="0"/>
    <xf numFmtId="0" fontId="5" fillId="0" borderId="0" xfId="0" applyFont="1"/>
    <xf numFmtId="0" fontId="5" fillId="0" borderId="0" xfId="0" applyAlignment="1" applyFont="1">
      <alignment horizontal="center"/>
    </xf>
    <xf numFmtId="0" fontId="6" fillId="0" borderId="0" xfId="0" applyFont="1"/>
    <xf numFmtId="0" fontId="7" fillId="0" borderId="0" xfId="0" applyFont="1"/>
    <xf numFmtId="164" fontId="0" fillId="0" borderId="0" xfId="0" applyNumberFormat="1"/>
    <xf numFmtId="164" fontId="5" fillId="0" borderId="0" xfId="0" applyFont="1" applyNumberFormat="1"/>
    <xf numFmtId="0" fontId="6" fillId="0" borderId="0" xfId="0" applyAlignment="1" applyFont="1">
      <alignment horizontal="center"/>
    </xf>
    <xf numFmtId="0" fontId="7" fillId="0" borderId="0" xfId="0" applyAlignment="1" applyFont="1">
      <alignment horizont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9" fillId="0" borderId="1" xfId="20" applyAlignment="1" applyBorder="1" applyFont="1" applyNumberFormat="1" applyFill="1" applyProtection="1"/>
    <xf numFmtId="0" fontId="9" fillId="0" borderId="0" xfId="20" applyAlignment="1" applyBorder="1" applyFont="1" applyNumberFormat="1" applyFill="1" applyProtection="1"/>
    <xf numFmtId="0" fontId="9" fillId="0" borderId="0" xfId="20" applyAlignment="1" applyBorder="1" applyFont="1" applyNumberFormat="1" applyFill="1" applyProtection="1" quotePrefix="1"/>
    <xf numFmtId="0" fontId="10" fillId="0" borderId="0" xfId="20" applyAlignment="1" applyBorder="1" applyFont="1" applyNumberFormat="1" applyFill="1" applyProtection="1"/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2" fontId="5" fillId="0" borderId="0" xfId="0" applyFont="1" applyNumberFormat="1"/>
    <xf numFmtId="2" fontId="0" fillId="0" borderId="13" xfId="0" applyBorder="1" applyNumberFormat="1" applyProtection="1">
      <protection locked="0"/>
    </xf>
    <xf numFmtId="2" fontId="0" fillId="0" borderId="9" xfId="0" applyBorder="1" applyNumberFormat="1" applyProtection="1">
      <protection locked="0"/>
    </xf>
    <xf numFmtId="2" fontId="0" fillId="0" borderId="0" xfId="0" applyNumberFormat="1"/>
    <xf numFmtId="1" fontId="5" fillId="0" borderId="0" xfId="0" applyFont="1" applyNumberFormat="1"/>
    <xf numFmtId="1" fontId="0" fillId="0" borderId="0" xfId="0" applyNumberFormat="1"/>
    <xf numFmtId="1" fontId="5" fillId="0" borderId="0" xfId="0" applyAlignment="1" applyFont="1" applyNumberFormat="1">
      <alignment horizontal="center"/>
    </xf>
    <xf numFmtId="1" fontId="0" fillId="0" borderId="0" xfId="0" applyAlignment="1" applyNumberFormat="1">
      <alignment horizontal="center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" xfId="20" builtinId="8"/>
  </cellStyles>
  <dxfs count="3">
    <dxf>
      <font>
        <color indexed="2"/>
      </font>
    </dxf>
    <dxf>
      <font>
        <color indexed="2"/>
      </font>
    </dxf>
    <dxf>
      <font>
        <color indexed="2"/>
      </font>
    </dxf>
  </dxfs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roundedCorners val="0"/>
  <c:chart>
    <c:title>
      <c:tx>
        <c:rich>
          <a:bodyPr/>
          <a:lstStyle/>
          <a:p>
            <a:pPr algn="ctr">
              <a:defRPr/>
            </a:pPr>
            <a:r>
              <a:rPr b="1" sz="1000" baseline="0">
                <a:latin typeface="Tahoma"/>
                <a:ea typeface="Tahoma"/>
                <a:cs typeface="Tahoma"/>
              </a:rPr>
              <a:t>Mass haul · Bund</a:t>
            </a:r>
          </a:p>
        </c:rich>
      </c:tx>
      <c:layout/>
      <c:overlay val="0"/>
      <c:spPr>
        <a:ln>
          <a:noFill/>
          <a:round/>
        </a:ln>
      </c:spPr>
    </c:title>
    <c:plotArea>
      <c:layout/>
      <c:scatterChart>
        <c:scatterStyle val="lineMarker"/>
        <c:varyColors val="0"/>
        <c:ser>
          <c:idx val="0"/>
          <c:order val="0"/>
          <c:tx>
            <c:v>Mass ordinate</c:v>
          </c:tx>
          <c:spPr/>
          <c:xVal>
            <c:numRef>
              <c:f>'Mass haul'!$B$8:$B$28</c:f>
              <c:numCache/>
            </c:numRef>
          </c:xVal>
          <c:yVal>
            <c:numRef>
              <c:f>'Mass haul'!$C$8:$C$28</c:f>
              <c:numCache/>
            </c:numRef>
          </c:yVal>
          <c:smooth val="0"/>
        </c:ser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>
                  <a:defRPr/>
                </a:pPr>
                <a:r>
                  <a:rPr b="1" sz="1000" baseline="0">
                    <a:latin typeface="Tahoma"/>
                    <a:ea typeface="Tahoma"/>
                    <a:cs typeface="Tahoma"/>
                  </a:rPr>
                  <a:t>Chainage m</a:t>
                </a:r>
              </a:p>
            </c:rich>
          </c:tx>
          <c:layout/>
          <c:overlay val="0"/>
          <c:spPr>
            <a:noFill/>
            <a:ln>
              <a:noFill/>
              <a:round/>
            </a:ln>
          </c:spPr>
        </c:title>
        <c:majorTickMark val="out"/>
        <c:minorTickMark val="none"/>
        <c:tickLblPos val="nextTo"/>
        <c:spPr>
          <a:ln/>
        </c:spPr>
        <c:crossAx val="57253888"/>
        <c:crosses val="autoZero"/>
        <c:crossBetween val="midCat"/>
      </c:valAx>
      <c:valAx>
        <c:axId val="57253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 algn="ctr">
                  <a:defRPr/>
                </a:pPr>
                <a:r>
                  <a:rPr b="1" sz="1000" baseline="0">
                    <a:latin typeface="Tahoma"/>
                    <a:ea typeface="Tahoma"/>
                    <a:cs typeface="Tahoma"/>
                  </a:rPr>
                  <a:t>Mass ordinate m³</a:t>
                </a:r>
              </a:p>
            </c:rich>
          </c:tx>
          <c:layout/>
          <c:overlay val="0"/>
          <c:spPr>
            <a:noFill/>
            <a:ln>
              <a:noFill/>
              <a:round/>
            </a:ln>
          </c:spPr>
        </c:title>
        <c:majorTickMark val="out"/>
        <c:minorTickMark val="none"/>
        <c:tickLblPos val="low"/>
        <c:spPr>
          <a:ln/>
        </c:spPr>
        <c:crossAx val="59983360"/>
        <c:crosses val="autoZero"/>
        <c:crossBetween val="midCat"/>
      </c:valAx>
      <c:spPr>
        <a:solidFill>
          <a:srgbClr val="FFFFFF"/>
        </a:solidFill>
        <a:ln>
          <a:noFill/>
          <a:round/>
        </a:ln>
      </c:spPr>
    </c:plotArea>
    <c:plotVisOnly val="1"/>
    <c:dispBlanksAs val="gap"/>
  </c:chart>
  <c:spPr>
    <a:solidFill>
      <a:srgbClr val="FFFFFF"/>
    </a:solidFill>
  </c:spPr>
  <c:printSettings>
    <c:headerFooter scaleWithDoc="1" alignWithMargins="0" differentFirst="0" differentOddEven="0"/>
    <c:pageMargins l="0.7" r="0.7" t="0.75" b="0.75" header="0.3" footer="0.3"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/xl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6</xdr:row>
      <xdr:rowOff>0</xdr:rowOff>
    </xdr:from>
    <xdr:to>
      <xdr:col>14</xdr:col>
      <xdr:colOff>0</xdr:colOff>
      <xdr:row>28</xdr:row>
      <xdr:rowOff>0</xdr:rowOff>
    </xdr:to>
    <xdr:graphicFrame macro="">
      <xdr:nvGraphicFramePr>
        <xdr:cNvPr id="102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d6p1="http://schemas.openxmlformats.org/officeDocument/2006/relationships" xmlns:c="http://schemas.openxmlformats.org/drawingml/2006/chart" d6p1:id="rId1"/>
        </a:graphicData>
      </a:graphic>
    </xdr:graphicFrame>
    <xdr:clientData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1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14"/>
  <sheetViews>
    <sheetView topLeftCell="A1" view="normal" tabSelected="1" workbookViewId="0">
      <pane xSplit="2" ySplit="7" topLeftCell="C8" activePane="bottomRight" state="frozen"/>
      <selection pane="bottomRight" activeCell="C8" sqref="C8"/>
    </sheetView>
  </sheetViews>
  <sheetFormatPr defaultRowHeight="12.75"/>
  <cols>
    <col min="1" max="1" width="6.7109375" customWidth="1"/>
    <col min="2" max="2" width="35.7109375" customWidth="1"/>
    <col min="3" max="3" width="7.7109375" customWidth="1"/>
    <col min="4" max="4" width="13.7109375" customWidth="1"/>
    <col min="5" max="5" width="12.7109375" customWidth="1"/>
    <col min="6" max="6" width="9.7109375" customWidth="1"/>
    <col min="7" max="7" width="13.7109375" customWidth="1"/>
    <col min="8" max="8" width="17.7109375" customWidth="1"/>
  </cols>
  <sheetData>
    <row r="1" spans="1:1">
      <c r="A1" s="1" t="s">
        <v>43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7" spans="1:8">
      <c r="A7" s="2" t="s">
        <v>44</v>
      </c>
      <c r="B7" s="2" t="s">
        <v>45</v>
      </c>
      <c r="C7" s="2" t="s">
        <v>46</v>
      </c>
      <c r="D7" s="2" t="s">
        <v>6</v>
      </c>
      <c r="E7" s="2" t="s">
        <v>47</v>
      </c>
      <c r="F7" s="2" t="s">
        <v>48</v>
      </c>
      <c r="G7" s="2" t="s">
        <v>49</v>
      </c>
      <c r="H7" s="2" t="s">
        <v>50</v>
      </c>
    </row>
    <row r="8" spans="1:8">
      <c r="A8" s="34"/>
      <c r="B8" s="1" t="s">
        <v>51</v>
      </c>
      <c r="C8" s="1"/>
      <c r="D8" s="1"/>
      <c r="E8" s="6"/>
      <c r="F8" s="28"/>
      <c r="G8" s="6"/>
      <c r="H8" s="1"/>
    </row>
    <row r="9" spans="1:8">
      <c r="A9" s="35">
        <v>1</v>
      </c>
      <c r="B9" t="s">
        <v>52</v>
      </c>
      <c r="C9" t="s">
        <v>53</v>
      </c>
      <c r="D9" t="s">
        <v>54</v>
      </c>
      <c r="E9" s="5">
        <f ca="1">'Chainage-wise'!H29</f>
        <v>0</v>
      </c>
      <c r="F9" s="29">
        <v>1</v>
      </c>
      <c r="G9" s="5">
        <f ca="1">E9*F9</f>
        <v>0</v>
      </c>
      <c r="H9" s="21" t="s">
        <v>55</v>
      </c>
    </row>
    <row r="10" spans="1:8">
      <c r="A10" s="35">
        <v>2</v>
      </c>
      <c r="B10" t="s">
        <v>56</v>
      </c>
      <c r="C10" t="s">
        <v>53</v>
      </c>
      <c r="D10" t="s">
        <v>54</v>
      </c>
      <c r="E10" s="5">
        <f ca="1">'Chainage-wise'!I29</f>
        <v>32240.074999999997</v>
      </c>
      <c r="F10" s="30">
        <v>1.1</v>
      </c>
      <c r="G10" s="5">
        <f ca="1">E10*F10</f>
        <v>35464.0825</v>
      </c>
      <c r="H10" s="21" t="s">
        <v>55</v>
      </c>
    </row>
    <row r="11" spans="1:8">
      <c r="A11" s="34"/>
      <c r="B11" s="1" t="s">
        <v>57</v>
      </c>
      <c r="C11" s="1"/>
      <c r="D11" s="1"/>
      <c r="E11" s="6"/>
      <c r="F11" s="28"/>
      <c r="G11" s="6"/>
      <c r="H11" s="1"/>
    </row>
    <row r="12" spans="1:8">
      <c r="A12" s="34"/>
      <c r="B12" s="1" t="s">
        <v>58</v>
      </c>
      <c r="C12" s="1" t="s">
        <v>53</v>
      </c>
      <c r="D12" s="1"/>
      <c r="E12" s="6"/>
      <c r="F12" s="28"/>
      <c r="G12" s="6">
        <f ca="1">MIN(G9,G10)</f>
        <v>0</v>
      </c>
      <c r="H12" s="1"/>
    </row>
    <row r="13" spans="1:8">
      <c r="A13" s="34"/>
      <c r="B13" s="1" t="str">
        <f ca="1">IF(G10&gt;=G9,"Borrow needed for embankment","Surplus cut to dispose of")</f>
        <v>Borrow needed for embankment</v>
      </c>
      <c r="C13" s="1" t="s">
        <v>53</v>
      </c>
      <c r="D13" s="1"/>
      <c r="E13" s="6"/>
      <c r="F13" s="28"/>
      <c r="G13" s="6">
        <f ca="1">ABS(G10-G9)</f>
        <v>35464.0825</v>
      </c>
      <c r="H13" s="1"/>
    </row>
    <row r="14" spans="1:7">
      <c r="A14" s="35"/>
      <c r="E14" s="5"/>
      <c r="F14" s="31"/>
      <c r="G14" s="5"/>
    </row>
  </sheetData>
  <mergeCells count="5">
    <mergeCell ref="A1:L1"/>
    <mergeCell ref="A2:L2"/>
    <mergeCell ref="A3:L3"/>
    <mergeCell ref="A4:L4"/>
    <mergeCell ref="A5:L5"/>
  </mergeCells>
  <conditionalFormatting sqref="E8:G14">
    <cfRule type="cellIs" dxfId="0" operator="lessThan" priority="1">
      <formula>0</formula>
    </cfRule>
  </conditionalFormatting>
  <hyperlinks>
    <hyperlink ref="H9" location="'Chainage-wise'!A1" tooltip="The chainage-wise statement: Chainage-wise" display="Chainage-wise →"/>
    <hyperlink ref="H10" location="'Chainage-wise'!A1" tooltip="The chainage-wise statement: Chainage-wise" display="Chainage-wise →"/>
  </hyperlinks>
  <pageMargins left="0.75" right="0.75" top="1" bottom="1" header="0.5" footer="0.5"/>
  <headerFooter scaleWithDoc="1" alignWithMargins="0" differentFirst="0" differentOddEven="0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29"/>
  <sheetViews>
    <sheetView topLeftCell="A1" view="normal" workbookViewId="0">
      <pane xSplit="2" ySplit="7" topLeftCell="C8" activePane="bottomRight" state="frozen"/>
      <selection pane="bottomRight" activeCell="C8" sqref="C8"/>
    </sheetView>
  </sheetViews>
  <sheetFormatPr defaultRowHeight="12.75"/>
  <cols>
    <col min="1" max="1" width="9.7109375" customWidth="1"/>
    <col min="2" max="2" width="12.7109375" customWidth="1"/>
    <col min="3" max="3" width="14.7109375" customWidth="1"/>
    <col min="4" max="7" width="20.7109375" customWidth="1"/>
    <col min="8" max="9" width="14.7109375" customWidth="1"/>
    <col min="10" max="11" width="23.7109375" customWidth="1"/>
    <col min="12" max="12" width="21.7109375" customWidth="1"/>
    <col min="13" max="13" width="18.7109375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7" spans="1:13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</row>
    <row r="8" spans="1:12">
      <c r="A8" s="7" t="s">
        <v>18</v>
      </c>
      <c r="B8" t="s">
        <v>19</v>
      </c>
      <c r="C8" s="5"/>
      <c r="D8" s="5">
        <v>0</v>
      </c>
      <c r="E8" s="5">
        <v>56.912</v>
      </c>
      <c r="F8" s="5"/>
      <c r="G8" s="5"/>
      <c r="H8" s="5"/>
      <c r="I8" s="5"/>
      <c r="J8" s="5">
        <v>0</v>
      </c>
      <c r="K8" s="5">
        <v>0</v>
      </c>
      <c r="L8" s="5">
        <v>0</v>
      </c>
    </row>
    <row r="9" spans="1:12">
      <c r="A9" s="7" t="s">
        <v>18</v>
      </c>
      <c r="B9" t="s">
        <v>20</v>
      </c>
      <c r="C9" s="5">
        <v>25</v>
      </c>
      <c r="D9" s="5">
        <v>0</v>
      </c>
      <c r="E9" s="5">
        <v>53.928</v>
      </c>
      <c r="F9" s="5">
        <f ca="1">(D9+D8)/2</f>
        <v>0</v>
      </c>
      <c r="G9" s="5">
        <f ca="1">(E9+E8)/2</f>
        <v>55.42</v>
      </c>
      <c r="H9" s="5">
        <f ca="1">F9*C9</f>
        <v>0</v>
      </c>
      <c r="I9" s="5">
        <f ca="1">G9*C9</f>
        <v>1385.5</v>
      </c>
      <c r="J9" s="5">
        <f ca="1">J8+H9</f>
        <v>0</v>
      </c>
      <c r="K9" s="5">
        <f ca="1">K8+I9</f>
        <v>1385.5</v>
      </c>
      <c r="L9" s="5">
        <f ca="1">L8+H9*Abstract!$F$9-I9*Abstract!$F$10</f>
        <v>-1524.0500000000002</v>
      </c>
    </row>
    <row r="10" spans="1:13">
      <c r="A10" s="8" t="s">
        <v>21</v>
      </c>
      <c r="B10" t="s">
        <v>22</v>
      </c>
      <c r="C10" s="5">
        <v>25</v>
      </c>
      <c r="D10" s="5">
        <v>0</v>
      </c>
      <c r="E10" s="5">
        <v>52.117</v>
      </c>
      <c r="F10" s="5">
        <f ca="1">(D10+D9)/2</f>
        <v>0</v>
      </c>
      <c r="G10" s="5">
        <f ca="1">(E10+E9)/2</f>
        <v>53.022499999999994</v>
      </c>
      <c r="H10" s="5">
        <f ca="1">F10*C10</f>
        <v>0</v>
      </c>
      <c r="I10" s="5">
        <f ca="1">G10*C10</f>
        <v>1325.5625</v>
      </c>
      <c r="J10" s="5">
        <f ca="1">J9+H10</f>
        <v>0</v>
      </c>
      <c r="K10" s="5">
        <f ca="1">K9+I10</f>
        <v>2711.0625</v>
      </c>
      <c r="L10" s="5">
        <f ca="1">L9+H10*Abstract!$F$9-I10*Abstract!$F$10</f>
        <v>-2982.1687500000003</v>
      </c>
      <c r="M10" t="s">
        <v>23</v>
      </c>
    </row>
    <row r="11" spans="1:13">
      <c r="A11" s="8" t="s">
        <v>21</v>
      </c>
      <c r="B11" t="s">
        <v>24</v>
      </c>
      <c r="C11" s="5">
        <v>25</v>
      </c>
      <c r="D11" s="5">
        <v>0</v>
      </c>
      <c r="E11" s="5">
        <v>51.785</v>
      </c>
      <c r="F11" s="5">
        <f ca="1">(D11+D10)/2</f>
        <v>0</v>
      </c>
      <c r="G11" s="5">
        <f ca="1">(E11+E10)/2</f>
        <v>51.950999999999993</v>
      </c>
      <c r="H11" s="5">
        <f ca="1">F11*C11</f>
        <v>0</v>
      </c>
      <c r="I11" s="5">
        <f ca="1">G11*C11</f>
        <v>1298.7749999999999</v>
      </c>
      <c r="J11" s="5">
        <f ca="1">J10+H11</f>
        <v>0</v>
      </c>
      <c r="K11" s="5">
        <f ca="1">K10+I11</f>
        <v>4009.8374999999996</v>
      </c>
      <c r="L11" s="5">
        <f ca="1">L10+H11*Abstract!$F$9-I11*Abstract!$F$10</f>
        <v>-4410.82125</v>
      </c>
      <c r="M11" t="s">
        <v>23</v>
      </c>
    </row>
    <row r="12" spans="1:13">
      <c r="A12" s="8" t="s">
        <v>21</v>
      </c>
      <c r="B12" t="s">
        <v>25</v>
      </c>
      <c r="C12" s="5">
        <v>25</v>
      </c>
      <c r="D12" s="5">
        <v>0</v>
      </c>
      <c r="E12" s="5">
        <v>53.002</v>
      </c>
      <c r="F12" s="5">
        <f ca="1">(D12+D11)/2</f>
        <v>0</v>
      </c>
      <c r="G12" s="5">
        <f ca="1">(E12+E11)/2</f>
        <v>52.3935</v>
      </c>
      <c r="H12" s="5">
        <f ca="1">F12*C12</f>
        <v>0</v>
      </c>
      <c r="I12" s="5">
        <f ca="1">G12*C12</f>
        <v>1309.8375</v>
      </c>
      <c r="J12" s="5">
        <f ca="1">J11+H12</f>
        <v>0</v>
      </c>
      <c r="K12" s="5">
        <f ca="1">K11+I12</f>
        <v>5319.6749999999993</v>
      </c>
      <c r="L12" s="5">
        <f ca="1">L11+H12*Abstract!$F$9-I12*Abstract!$F$10</f>
        <v>-5851.6425</v>
      </c>
      <c r="M12" t="s">
        <v>23</v>
      </c>
    </row>
    <row r="13" spans="1:13">
      <c r="A13" s="8" t="s">
        <v>21</v>
      </c>
      <c r="B13" t="s">
        <v>26</v>
      </c>
      <c r="C13" s="5">
        <v>25</v>
      </c>
      <c r="D13" s="5">
        <v>0</v>
      </c>
      <c r="E13" s="5">
        <v>56.337</v>
      </c>
      <c r="F13" s="5">
        <f ca="1">(D13+D12)/2</f>
        <v>0</v>
      </c>
      <c r="G13" s="5">
        <f ca="1">(E13+E12)/2</f>
        <v>54.6695</v>
      </c>
      <c r="H13" s="5">
        <f ca="1">F13*C13</f>
        <v>0</v>
      </c>
      <c r="I13" s="5">
        <f ca="1">G13*C13</f>
        <v>1366.7375000000002</v>
      </c>
      <c r="J13" s="5">
        <f ca="1">J12+H13</f>
        <v>0</v>
      </c>
      <c r="K13" s="5">
        <f ca="1">K12+I13</f>
        <v>6686.4124999999995</v>
      </c>
      <c r="L13" s="5">
        <f ca="1">L12+H13*Abstract!$F$9-I13*Abstract!$F$10</f>
        <v>-7355.05375</v>
      </c>
      <c r="M13" t="s">
        <v>23</v>
      </c>
    </row>
    <row r="14" spans="1:13">
      <c r="A14" s="8" t="s">
        <v>21</v>
      </c>
      <c r="B14" t="s">
        <v>27</v>
      </c>
      <c r="C14" s="5">
        <v>25</v>
      </c>
      <c r="D14" s="5">
        <v>0</v>
      </c>
      <c r="E14" s="5">
        <v>63.305</v>
      </c>
      <c r="F14" s="5">
        <f ca="1">(D14+D13)/2</f>
        <v>0</v>
      </c>
      <c r="G14" s="5">
        <f ca="1">(E14+E13)/2</f>
        <v>59.821</v>
      </c>
      <c r="H14" s="5">
        <f ca="1">F14*C14</f>
        <v>0</v>
      </c>
      <c r="I14" s="5">
        <f ca="1">G14*C14</f>
        <v>1495.525</v>
      </c>
      <c r="J14" s="5">
        <f ca="1">J13+H14</f>
        <v>0</v>
      </c>
      <c r="K14" s="5">
        <f ca="1">K13+I14</f>
        <v>8181.9375</v>
      </c>
      <c r="L14" s="5">
        <f ca="1">L13+H14*Abstract!$F$9-I14*Abstract!$F$10</f>
        <v>-9000.13125</v>
      </c>
      <c r="M14" t="s">
        <v>23</v>
      </c>
    </row>
    <row r="15" spans="1:13">
      <c r="A15" s="8" t="s">
        <v>21</v>
      </c>
      <c r="B15" t="s">
        <v>28</v>
      </c>
      <c r="C15" s="5">
        <v>25</v>
      </c>
      <c r="D15" s="5">
        <v>0</v>
      </c>
      <c r="E15" s="5">
        <v>87.604</v>
      </c>
      <c r="F15" s="5">
        <f ca="1">(D15+D14)/2</f>
        <v>0</v>
      </c>
      <c r="G15" s="5">
        <f ca="1">(E15+E14)/2</f>
        <v>75.4545</v>
      </c>
      <c r="H15" s="5">
        <f ca="1">F15*C15</f>
        <v>0</v>
      </c>
      <c r="I15" s="5">
        <f ca="1">G15*C15</f>
        <v>1886.3625</v>
      </c>
      <c r="J15" s="5">
        <f ca="1">J14+H15</f>
        <v>0</v>
      </c>
      <c r="K15" s="5">
        <f ca="1">K14+I15</f>
        <v>10068.3</v>
      </c>
      <c r="L15" s="5">
        <f ca="1">L14+H15*Abstract!$F$9-I15*Abstract!$F$10</f>
        <v>-11075.130000000001</v>
      </c>
      <c r="M15" t="s">
        <v>23</v>
      </c>
    </row>
    <row r="16" spans="1:13">
      <c r="A16" s="8" t="s">
        <v>21</v>
      </c>
      <c r="B16" t="s">
        <v>29</v>
      </c>
      <c r="C16" s="5">
        <v>25</v>
      </c>
      <c r="D16" s="5">
        <v>0</v>
      </c>
      <c r="E16" s="5">
        <v>104.978</v>
      </c>
      <c r="F16" s="5">
        <f ca="1">(D16+D15)/2</f>
        <v>0</v>
      </c>
      <c r="G16" s="5">
        <f ca="1">(E16+E15)/2</f>
        <v>96.291</v>
      </c>
      <c r="H16" s="5">
        <f ca="1">F16*C16</f>
        <v>0</v>
      </c>
      <c r="I16" s="5">
        <f ca="1">G16*C16</f>
        <v>2407.275</v>
      </c>
      <c r="J16" s="5">
        <f ca="1">J15+H16</f>
        <v>0</v>
      </c>
      <c r="K16" s="5">
        <f ca="1">K15+I16</f>
        <v>12475.574999999999</v>
      </c>
      <c r="L16" s="5">
        <f ca="1">L15+H16*Abstract!$F$9-I16*Abstract!$F$10</f>
        <v>-13723.132500000002</v>
      </c>
      <c r="M16" t="s">
        <v>23</v>
      </c>
    </row>
    <row r="17" spans="1:13">
      <c r="A17" s="8" t="s">
        <v>21</v>
      </c>
      <c r="B17" t="s">
        <v>30</v>
      </c>
      <c r="C17" s="5">
        <v>25</v>
      </c>
      <c r="D17" s="5">
        <v>0</v>
      </c>
      <c r="E17" s="5">
        <v>113.959</v>
      </c>
      <c r="F17" s="5">
        <f ca="1">(D17+D16)/2</f>
        <v>0</v>
      </c>
      <c r="G17" s="5">
        <f ca="1">(E17+E16)/2</f>
        <v>109.4685</v>
      </c>
      <c r="H17" s="5">
        <f ca="1">F17*C17</f>
        <v>0</v>
      </c>
      <c r="I17" s="5">
        <f ca="1">G17*C17</f>
        <v>2736.7125</v>
      </c>
      <c r="J17" s="5">
        <f ca="1">J16+H17</f>
        <v>0</v>
      </c>
      <c r="K17" s="5">
        <f ca="1">K16+I17</f>
        <v>15212.287499999999</v>
      </c>
      <c r="L17" s="5">
        <f ca="1">L16+H17*Abstract!$F$9-I17*Abstract!$F$10</f>
        <v>-16733.51625</v>
      </c>
      <c r="M17" t="s">
        <v>23</v>
      </c>
    </row>
    <row r="18" spans="1:13">
      <c r="A18" s="8" t="s">
        <v>21</v>
      </c>
      <c r="B18" t="s">
        <v>31</v>
      </c>
      <c r="C18" s="5">
        <v>25</v>
      </c>
      <c r="D18" s="5">
        <v>0</v>
      </c>
      <c r="E18" s="5">
        <v>106.736</v>
      </c>
      <c r="F18" s="5">
        <f ca="1">(D18+D17)/2</f>
        <v>0</v>
      </c>
      <c r="G18" s="5">
        <f ca="1">(E18+E17)/2</f>
        <v>110.3475</v>
      </c>
      <c r="H18" s="5">
        <f ca="1">F18*C18</f>
        <v>0</v>
      </c>
      <c r="I18" s="5">
        <f ca="1">G18*C18</f>
        <v>2758.6875</v>
      </c>
      <c r="J18" s="5">
        <f ca="1">J17+H18</f>
        <v>0</v>
      </c>
      <c r="K18" s="5">
        <f ca="1">K17+I18</f>
        <v>17970.975</v>
      </c>
      <c r="L18" s="5">
        <f ca="1">L17+H18*Abstract!$F$9-I18*Abstract!$F$10</f>
        <v>-19768.072500000002</v>
      </c>
      <c r="M18" t="s">
        <v>23</v>
      </c>
    </row>
    <row r="19" spans="1:13">
      <c r="A19" s="8" t="s">
        <v>21</v>
      </c>
      <c r="B19" t="s">
        <v>32</v>
      </c>
      <c r="C19" s="5">
        <v>25</v>
      </c>
      <c r="D19" s="5">
        <v>0</v>
      </c>
      <c r="E19" s="5">
        <v>90.073</v>
      </c>
      <c r="F19" s="5">
        <f ca="1">(D19+D18)/2</f>
        <v>0</v>
      </c>
      <c r="G19" s="5">
        <f ca="1">(E19+E18)/2</f>
        <v>98.4045</v>
      </c>
      <c r="H19" s="5">
        <f ca="1">F19*C19</f>
        <v>0</v>
      </c>
      <c r="I19" s="5">
        <f ca="1">G19*C19</f>
        <v>2460.1125</v>
      </c>
      <c r="J19" s="5">
        <f ca="1">J18+H19</f>
        <v>0</v>
      </c>
      <c r="K19" s="5">
        <f ca="1">K18+I19</f>
        <v>20431.087499999998</v>
      </c>
      <c r="L19" s="5">
        <f ca="1">L18+H19*Abstract!$F$9-I19*Abstract!$F$10</f>
        <v>-22474.19625</v>
      </c>
      <c r="M19" t="s">
        <v>23</v>
      </c>
    </row>
    <row r="20" spans="1:13">
      <c r="A20" s="8" t="s">
        <v>21</v>
      </c>
      <c r="B20" t="s">
        <v>33</v>
      </c>
      <c r="C20" s="5">
        <v>25</v>
      </c>
      <c r="D20" s="5">
        <v>0</v>
      </c>
      <c r="E20" s="5">
        <v>63.606</v>
      </c>
      <c r="F20" s="5">
        <f ca="1">(D20+D19)/2</f>
        <v>0</v>
      </c>
      <c r="G20" s="5">
        <f ca="1">(E20+E19)/2</f>
        <v>76.8395</v>
      </c>
      <c r="H20" s="5">
        <f ca="1">F20*C20</f>
        <v>0</v>
      </c>
      <c r="I20" s="5">
        <f ca="1">G20*C20</f>
        <v>1920.9875</v>
      </c>
      <c r="J20" s="5">
        <f ca="1">J19+H20</f>
        <v>0</v>
      </c>
      <c r="K20" s="5">
        <f ca="1">K19+I20</f>
        <v>22352.074999999997</v>
      </c>
      <c r="L20" s="5">
        <f ca="1">L19+H20*Abstract!$F$9-I20*Abstract!$F$10</f>
        <v>-24587.2825</v>
      </c>
      <c r="M20" t="s">
        <v>23</v>
      </c>
    </row>
    <row r="21" spans="1:13">
      <c r="A21" s="8" t="s">
        <v>21</v>
      </c>
      <c r="B21" t="s">
        <v>34</v>
      </c>
      <c r="C21" s="5">
        <v>25</v>
      </c>
      <c r="D21" s="5">
        <v>0</v>
      </c>
      <c r="E21" s="5">
        <v>56.635</v>
      </c>
      <c r="F21" s="5">
        <f ca="1">(D21+D20)/2</f>
        <v>0</v>
      </c>
      <c r="G21" s="5">
        <f ca="1">(E21+E20)/2</f>
        <v>60.1205</v>
      </c>
      <c r="H21" s="5">
        <f ca="1">F21*C21</f>
        <v>0</v>
      </c>
      <c r="I21" s="5">
        <f ca="1">G21*C21</f>
        <v>1503.0125</v>
      </c>
      <c r="J21" s="5">
        <f ca="1">J20+H21</f>
        <v>0</v>
      </c>
      <c r="K21" s="5">
        <f ca="1">K20+I21</f>
        <v>23855.087499999998</v>
      </c>
      <c r="L21" s="5">
        <f ca="1">L20+H21*Abstract!$F$9-I21*Abstract!$F$10</f>
        <v>-26240.596250000002</v>
      </c>
      <c r="M21" t="s">
        <v>23</v>
      </c>
    </row>
    <row r="22" spans="1:13">
      <c r="A22" s="8" t="s">
        <v>21</v>
      </c>
      <c r="B22" t="s">
        <v>35</v>
      </c>
      <c r="C22" s="5">
        <v>25</v>
      </c>
      <c r="D22" s="5">
        <v>0</v>
      </c>
      <c r="E22" s="5">
        <v>53.263</v>
      </c>
      <c r="F22" s="5">
        <f ca="1">(D22+D21)/2</f>
        <v>0</v>
      </c>
      <c r="G22" s="5">
        <f ca="1">(E22+E21)/2</f>
        <v>54.949</v>
      </c>
      <c r="H22" s="5">
        <f ca="1">F22*C22</f>
        <v>0</v>
      </c>
      <c r="I22" s="5">
        <f ca="1">G22*C22</f>
        <v>1373.725</v>
      </c>
      <c r="J22" s="5">
        <f ca="1">J21+H22</f>
        <v>0</v>
      </c>
      <c r="K22" s="5">
        <f ca="1">K21+I22</f>
        <v>25228.812499999996</v>
      </c>
      <c r="L22" s="5">
        <f ca="1">L21+H22*Abstract!$F$9-I22*Abstract!$F$10</f>
        <v>-27751.693750000002</v>
      </c>
      <c r="M22" t="s">
        <v>23</v>
      </c>
    </row>
    <row r="23" spans="1:13">
      <c r="A23" s="8" t="s">
        <v>21</v>
      </c>
      <c r="B23" t="s">
        <v>36</v>
      </c>
      <c r="C23" s="5">
        <v>25</v>
      </c>
      <c r="D23" s="5">
        <v>0</v>
      </c>
      <c r="E23" s="5">
        <v>51.153</v>
      </c>
      <c r="F23" s="5">
        <f ca="1">(D23+D22)/2</f>
        <v>0</v>
      </c>
      <c r="G23" s="5">
        <f ca="1">(E23+E22)/2</f>
        <v>52.208</v>
      </c>
      <c r="H23" s="5">
        <f ca="1">F23*C23</f>
        <v>0</v>
      </c>
      <c r="I23" s="5">
        <f ca="1">G23*C23</f>
        <v>1305.2</v>
      </c>
      <c r="J23" s="5">
        <f ca="1">J22+H23</f>
        <v>0</v>
      </c>
      <c r="K23" s="5">
        <f ca="1">K22+I23</f>
        <v>26534.012499999997</v>
      </c>
      <c r="L23" s="5">
        <f ca="1">L22+H23*Abstract!$F$9-I23*Abstract!$F$10</f>
        <v>-29187.413750000003</v>
      </c>
      <c r="M23" t="s">
        <v>23</v>
      </c>
    </row>
    <row r="24" spans="1:13">
      <c r="A24" s="8" t="s">
        <v>21</v>
      </c>
      <c r="B24" t="s">
        <v>37</v>
      </c>
      <c r="C24" s="5">
        <v>25</v>
      </c>
      <c r="D24" s="5">
        <v>0</v>
      </c>
      <c r="E24" s="5">
        <v>49.183</v>
      </c>
      <c r="F24" s="5">
        <f ca="1">(D24+D23)/2</f>
        <v>0</v>
      </c>
      <c r="G24" s="5">
        <f ca="1">(E24+E23)/2</f>
        <v>50.168</v>
      </c>
      <c r="H24" s="5">
        <f ca="1">F24*C24</f>
        <v>0</v>
      </c>
      <c r="I24" s="5">
        <f ca="1">G24*C24</f>
        <v>1254.2</v>
      </c>
      <c r="J24" s="5">
        <f ca="1">J23+H24</f>
        <v>0</v>
      </c>
      <c r="K24" s="5">
        <f ca="1">K23+I24</f>
        <v>27788.212499999998</v>
      </c>
      <c r="L24" s="5">
        <f ca="1">L23+H24*Abstract!$F$9-I24*Abstract!$F$10</f>
        <v>-30567.033750000002</v>
      </c>
      <c r="M24" t="s">
        <v>23</v>
      </c>
    </row>
    <row r="25" spans="1:13">
      <c r="A25" s="8" t="s">
        <v>21</v>
      </c>
      <c r="B25" t="s">
        <v>38</v>
      </c>
      <c r="C25" s="5">
        <v>25</v>
      </c>
      <c r="D25" s="5">
        <v>0</v>
      </c>
      <c r="E25" s="5">
        <v>46.958</v>
      </c>
      <c r="F25" s="5">
        <f ca="1">(D25+D24)/2</f>
        <v>0</v>
      </c>
      <c r="G25" s="5">
        <f ca="1">(E25+E24)/2</f>
        <v>48.070499999999996</v>
      </c>
      <c r="H25" s="5">
        <f ca="1">F25*C25</f>
        <v>0</v>
      </c>
      <c r="I25" s="5">
        <f ca="1">G25*C25</f>
        <v>1201.7625</v>
      </c>
      <c r="J25" s="5">
        <f ca="1">J24+H25</f>
        <v>0</v>
      </c>
      <c r="K25" s="5">
        <f ca="1">K24+I25</f>
        <v>28989.975</v>
      </c>
      <c r="L25" s="5">
        <f ca="1">L24+H25*Abstract!$F$9-I25*Abstract!$F$10</f>
        <v>-31888.972500000003</v>
      </c>
      <c r="M25" t="s">
        <v>23</v>
      </c>
    </row>
    <row r="26" spans="1:13">
      <c r="A26" s="8" t="s">
        <v>21</v>
      </c>
      <c r="B26" t="s">
        <v>39</v>
      </c>
      <c r="C26" s="5">
        <v>25</v>
      </c>
      <c r="D26" s="5">
        <v>0</v>
      </c>
      <c r="E26" s="5">
        <v>44.485</v>
      </c>
      <c r="F26" s="5">
        <f ca="1">(D26+D25)/2</f>
        <v>0</v>
      </c>
      <c r="G26" s="5">
        <f ca="1">(E26+E25)/2</f>
        <v>45.7215</v>
      </c>
      <c r="H26" s="5">
        <f ca="1">F26*C26</f>
        <v>0</v>
      </c>
      <c r="I26" s="5">
        <f ca="1">G26*C26</f>
        <v>1143.0375</v>
      </c>
      <c r="J26" s="5">
        <f ca="1">J25+H26</f>
        <v>0</v>
      </c>
      <c r="K26" s="5">
        <f ca="1">K25+I26</f>
        <v>30133.012499999997</v>
      </c>
      <c r="L26" s="5">
        <f ca="1">L25+H26*Abstract!$F$9-I26*Abstract!$F$10</f>
        <v>-33146.31375</v>
      </c>
      <c r="M26" t="s">
        <v>23</v>
      </c>
    </row>
    <row r="27" spans="1:13">
      <c r="A27" s="8" t="s">
        <v>21</v>
      </c>
      <c r="B27" t="s">
        <v>40</v>
      </c>
      <c r="C27" s="5">
        <v>25</v>
      </c>
      <c r="D27" s="5">
        <v>0</v>
      </c>
      <c r="E27" s="5">
        <v>42.036</v>
      </c>
      <c r="F27" s="5">
        <f ca="1">(D27+D26)/2</f>
        <v>0</v>
      </c>
      <c r="G27" s="5">
        <f ca="1">(E27+E26)/2</f>
        <v>43.2605</v>
      </c>
      <c r="H27" s="5">
        <f ca="1">F27*C27</f>
        <v>0</v>
      </c>
      <c r="I27" s="5">
        <f ca="1">G27*C27</f>
        <v>1081.5125</v>
      </c>
      <c r="J27" s="5">
        <f ca="1">J26+H27</f>
        <v>0</v>
      </c>
      <c r="K27" s="5">
        <f ca="1">K26+I27</f>
        <v>31214.524999999998</v>
      </c>
      <c r="L27" s="5">
        <f ca="1">L26+H27*Abstract!$F$9-I27*Abstract!$F$10</f>
        <v>-34335.9775</v>
      </c>
      <c r="M27" t="s">
        <v>23</v>
      </c>
    </row>
    <row r="28" spans="1:13">
      <c r="A28" s="8" t="s">
        <v>21</v>
      </c>
      <c r="B28" t="s">
        <v>41</v>
      </c>
      <c r="C28" s="5">
        <v>25</v>
      </c>
      <c r="D28" s="5">
        <v>0</v>
      </c>
      <c r="E28" s="5">
        <v>40.008</v>
      </c>
      <c r="F28" s="5">
        <f ca="1">(D28+D27)/2</f>
        <v>0</v>
      </c>
      <c r="G28" s="5">
        <f ca="1">(E28+E27)/2</f>
        <v>41.022000000000006</v>
      </c>
      <c r="H28" s="5">
        <f ca="1">F28*C28</f>
        <v>0</v>
      </c>
      <c r="I28" s="5">
        <f ca="1">G28*C28</f>
        <v>1025.55</v>
      </c>
      <c r="J28" s="5">
        <f ca="1">J27+H28</f>
        <v>0</v>
      </c>
      <c r="K28" s="5">
        <f ca="1">K27+I28</f>
        <v>32240.074999999997</v>
      </c>
      <c r="L28" s="5">
        <f ca="1">L27+H28*Abstract!$F$9-I28*Abstract!$F$10</f>
        <v>-35464.082500000004</v>
      </c>
      <c r="M28" t="s">
        <v>23</v>
      </c>
    </row>
    <row r="29" spans="1:13">
      <c r="A29" s="2"/>
      <c r="B29" s="1" t="s">
        <v>42</v>
      </c>
      <c r="C29" s="6">
        <v>500</v>
      </c>
      <c r="D29" s="6"/>
      <c r="E29" s="6"/>
      <c r="F29" s="6"/>
      <c r="G29" s="6"/>
      <c r="H29" s="6">
        <f ca="1">SUM(H8:H28)</f>
        <v>0</v>
      </c>
      <c r="I29" s="6">
        <f ca="1">SUM(I8:I28)</f>
        <v>32240.074999999997</v>
      </c>
      <c r="J29" s="6"/>
      <c r="K29" s="6"/>
      <c r="L29" s="6">
        <f ca="1">L28</f>
        <v>-35464.082500000004</v>
      </c>
      <c r="M29" s="1"/>
    </row>
  </sheetData>
  <mergeCells count="5">
    <mergeCell ref="A1:M1"/>
    <mergeCell ref="A2:M2"/>
    <mergeCell ref="A3:M3"/>
    <mergeCell ref="A4:M4"/>
    <mergeCell ref="A5:M5"/>
  </mergeCells>
  <conditionalFormatting sqref="C8:L29">
    <cfRule type="cellIs" dxfId="1" operator="lessThan" priority="1">
      <formula>0</formula>
    </cfRule>
  </conditionalFormatting>
  <pageMargins left="0.7" right="0.7" top="0.75" bottom="0.75" header="0.3" footer="0.3"/>
  <headerFooter scaleWithDoc="1" alignWithMargins="0" differentFirst="0" differentOddEven="0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D28"/>
  <sheetViews>
    <sheetView topLeftCell="A1" view="normal" workbookViewId="0">
      <pane xSplit="1" ySplit="7" topLeftCell="B8" activePane="bottomRight" state="frozen"/>
      <selection pane="bottomRight" activeCell="B8" sqref="B8"/>
    </sheetView>
  </sheetViews>
  <sheetFormatPr defaultRowHeight="12.75"/>
  <cols>
    <col min="1" max="1" width="12.7109375" customWidth="1"/>
    <col min="2" max="2" width="14.7109375" customWidth="1"/>
    <col min="3" max="3" width="21.7109375" customWidth="1"/>
    <col min="4" max="4" width="9.7109375" customWidth="1"/>
  </cols>
  <sheetData>
    <row r="1" spans="1:1">
      <c r="A1" s="1" t="s">
        <v>59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7" spans="1:4">
      <c r="A7" s="2" t="s">
        <v>6</v>
      </c>
      <c r="B7" s="2" t="s">
        <v>60</v>
      </c>
      <c r="C7" s="2" t="s">
        <v>16</v>
      </c>
      <c r="D7" s="2" t="s">
        <v>17</v>
      </c>
    </row>
    <row r="8" spans="1:3">
      <c r="A8" t="s">
        <v>19</v>
      </c>
      <c r="B8" s="5">
        <v>2000</v>
      </c>
      <c r="C8" s="5">
        <f ca="1">'Chainage-wise'!L8</f>
        <v>0</v>
      </c>
    </row>
    <row r="9" spans="1:3">
      <c r="A9" t="s">
        <v>20</v>
      </c>
      <c r="B9" s="5">
        <v>2025</v>
      </c>
      <c r="C9" s="5">
        <f ca="1">'Chainage-wise'!L9</f>
        <v>-1524.0500000000002</v>
      </c>
    </row>
    <row r="10" spans="1:3">
      <c r="A10" t="s">
        <v>22</v>
      </c>
      <c r="B10" s="5">
        <v>2050</v>
      </c>
      <c r="C10" s="5">
        <f ca="1">'Chainage-wise'!L10</f>
        <v>-2982.1687500000003</v>
      </c>
    </row>
    <row r="11" spans="1:3">
      <c r="A11" t="s">
        <v>24</v>
      </c>
      <c r="B11" s="5">
        <v>2075</v>
      </c>
      <c r="C11" s="5">
        <f ca="1">'Chainage-wise'!L11</f>
        <v>-4410.82125</v>
      </c>
    </row>
    <row r="12" spans="1:3">
      <c r="A12" t="s">
        <v>25</v>
      </c>
      <c r="B12" s="5">
        <v>2100</v>
      </c>
      <c r="C12" s="5">
        <f ca="1">'Chainage-wise'!L12</f>
        <v>-5851.6425</v>
      </c>
    </row>
    <row r="13" spans="1:3">
      <c r="A13" t="s">
        <v>26</v>
      </c>
      <c r="B13" s="5">
        <v>2125</v>
      </c>
      <c r="C13" s="5">
        <f ca="1">'Chainage-wise'!L13</f>
        <v>-7355.05375</v>
      </c>
    </row>
    <row r="14" spans="1:3">
      <c r="A14" t="s">
        <v>27</v>
      </c>
      <c r="B14" s="5">
        <v>2150</v>
      </c>
      <c r="C14" s="5">
        <f ca="1">'Chainage-wise'!L14</f>
        <v>-9000.13125</v>
      </c>
    </row>
    <row r="15" spans="1:3">
      <c r="A15" t="s">
        <v>28</v>
      </c>
      <c r="B15" s="5">
        <v>2175</v>
      </c>
      <c r="C15" s="5">
        <f ca="1">'Chainage-wise'!L15</f>
        <v>-11075.130000000001</v>
      </c>
    </row>
    <row r="16" spans="1:3">
      <c r="A16" t="s">
        <v>29</v>
      </c>
      <c r="B16" s="5">
        <v>2200</v>
      </c>
      <c r="C16" s="5">
        <f ca="1">'Chainage-wise'!L16</f>
        <v>-13723.132500000002</v>
      </c>
    </row>
    <row r="17" spans="1:3">
      <c r="A17" t="s">
        <v>30</v>
      </c>
      <c r="B17" s="5">
        <v>2225</v>
      </c>
      <c r="C17" s="5">
        <f ca="1">'Chainage-wise'!L17</f>
        <v>-16733.51625</v>
      </c>
    </row>
    <row r="18" spans="1:3">
      <c r="A18" t="s">
        <v>31</v>
      </c>
      <c r="B18" s="5">
        <v>2250</v>
      </c>
      <c r="C18" s="5">
        <f ca="1">'Chainage-wise'!L18</f>
        <v>-19768.072500000002</v>
      </c>
    </row>
    <row r="19" spans="1:3">
      <c r="A19" t="s">
        <v>32</v>
      </c>
      <c r="B19" s="5">
        <v>2275</v>
      </c>
      <c r="C19" s="5">
        <f ca="1">'Chainage-wise'!L19</f>
        <v>-22474.19625</v>
      </c>
    </row>
    <row r="20" spans="1:3">
      <c r="A20" t="s">
        <v>33</v>
      </c>
      <c r="B20" s="5">
        <v>2300</v>
      </c>
      <c r="C20" s="5">
        <f ca="1">'Chainage-wise'!L20</f>
        <v>-24587.2825</v>
      </c>
    </row>
    <row r="21" spans="1:3">
      <c r="A21" t="s">
        <v>34</v>
      </c>
      <c r="B21" s="5">
        <v>2325</v>
      </c>
      <c r="C21" s="5">
        <f ca="1">'Chainage-wise'!L21</f>
        <v>-26240.596250000002</v>
      </c>
    </row>
    <row r="22" spans="1:3">
      <c r="A22" t="s">
        <v>35</v>
      </c>
      <c r="B22" s="5">
        <v>2350</v>
      </c>
      <c r="C22" s="5">
        <f ca="1">'Chainage-wise'!L22</f>
        <v>-27751.693750000002</v>
      </c>
    </row>
    <row r="23" spans="1:3">
      <c r="A23" t="s">
        <v>36</v>
      </c>
      <c r="B23" s="5">
        <v>2375</v>
      </c>
      <c r="C23" s="5">
        <f ca="1">'Chainage-wise'!L23</f>
        <v>-29187.413750000003</v>
      </c>
    </row>
    <row r="24" spans="1:3">
      <c r="A24" t="s">
        <v>37</v>
      </c>
      <c r="B24" s="5">
        <v>2400</v>
      </c>
      <c r="C24" s="5">
        <f ca="1">'Chainage-wise'!L24</f>
        <v>-30567.033750000002</v>
      </c>
    </row>
    <row r="25" spans="1:3">
      <c r="A25" t="s">
        <v>38</v>
      </c>
      <c r="B25" s="5">
        <v>2425</v>
      </c>
      <c r="C25" s="5">
        <f ca="1">'Chainage-wise'!L25</f>
        <v>-31888.972500000003</v>
      </c>
    </row>
    <row r="26" spans="1:3">
      <c r="A26" t="s">
        <v>39</v>
      </c>
      <c r="B26" s="5">
        <v>2450</v>
      </c>
      <c r="C26" s="5">
        <f ca="1">'Chainage-wise'!L26</f>
        <v>-33146.31375</v>
      </c>
    </row>
    <row r="27" spans="1:3">
      <c r="A27" t="s">
        <v>40</v>
      </c>
      <c r="B27" s="5">
        <v>2475</v>
      </c>
      <c r="C27" s="5">
        <f ca="1">'Chainage-wise'!L27</f>
        <v>-34335.9775</v>
      </c>
    </row>
    <row r="28" spans="1:3">
      <c r="A28" t="s">
        <v>41</v>
      </c>
      <c r="B28" s="5">
        <v>2500</v>
      </c>
      <c r="C28" s="5">
        <f ca="1">'Chainage-wise'!L28</f>
        <v>-35464.082500000004</v>
      </c>
    </row>
  </sheetData>
  <mergeCells count="5">
    <mergeCell ref="A1:L1"/>
    <mergeCell ref="A2:L2"/>
    <mergeCell ref="A3:L3"/>
    <mergeCell ref="A4:L4"/>
    <mergeCell ref="A5:L5"/>
  </mergeCells>
  <conditionalFormatting sqref="B8:C28">
    <cfRule type="cellIs" dxfId="2" operator="lessThan" priority="1">
      <formula>0</formula>
    </cfRule>
  </conditionalFormatting>
  <pageMargins left="0.7" right="0.7" top="0.75" bottom="0.75" header="0.3" footer="0.3"/>
  <headerFooter scaleWithDoc="1" alignWithMargins="0" differentFirst="0" differentOddEven="0"/>
  <drawing r:id="rId1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runneradmin</dc:creator>
  <dcterms:created xsi:type="dcterms:W3CDTF">2026-10-31T15:22:45Z</dcterms:created>
  <dcterms:modified xsi:type="dcterms:W3CDTF">2026-10-31T15:22:45Z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